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msobrnice\Desktop\2018- 2019\ZŘIZOVATEL\"/>
    </mc:Choice>
  </mc:AlternateContent>
  <xr:revisionPtr revIDLastSave="0" documentId="8_{2B99BAAE-193D-430B-8F14-C31EAAA9A2FF}" xr6:coauthVersionLast="37" xr6:coauthVersionMax="37" xr10:uidLastSave="{00000000-0000-0000-0000-000000000000}"/>
  <bookViews>
    <workbookView xWindow="0" yWindow="0" windowWidth="28800" windowHeight="12165" xr2:uid="{00000000-000D-0000-FFFF-FFFF00000000}"/>
  </bookViews>
  <sheets>
    <sheet name="2019" sheetId="11" r:id="rId1"/>
    <sheet name="komentář" sheetId="12" r:id="rId2"/>
    <sheet name="návrh fondy_13" sheetId="6" state="hidden" r:id="rId3"/>
  </sheets>
  <definedNames>
    <definedName name="_xlnm.Print_Area" localSheetId="0">'2019'!$A$1:$G$74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2" l="1"/>
  <c r="C4" i="12" l="1"/>
  <c r="C70" i="11" l="1"/>
  <c r="C59" i="11"/>
  <c r="C51" i="11" l="1"/>
  <c r="C4" i="11"/>
  <c r="D69" i="11"/>
  <c r="E69" i="11"/>
  <c r="C69" i="11"/>
  <c r="G46" i="11"/>
  <c r="F46" i="11"/>
  <c r="G66" i="11" l="1"/>
  <c r="F69" i="11"/>
  <c r="G69" i="11"/>
  <c r="F70" i="11"/>
  <c r="G70" i="11"/>
  <c r="F5" i="11"/>
  <c r="G5" i="11"/>
  <c r="F6" i="11"/>
  <c r="G6" i="11"/>
  <c r="F7" i="11"/>
  <c r="G7" i="11"/>
  <c r="F8" i="11"/>
  <c r="G8" i="11"/>
  <c r="F9" i="11"/>
  <c r="G9" i="11"/>
  <c r="G10" i="11"/>
  <c r="F11" i="11"/>
  <c r="G11" i="11"/>
  <c r="F12" i="11"/>
  <c r="G12" i="11"/>
  <c r="F13" i="11"/>
  <c r="G13" i="11"/>
  <c r="G14" i="11"/>
  <c r="F16" i="11"/>
  <c r="G16" i="11"/>
  <c r="F17" i="11"/>
  <c r="G17" i="11"/>
  <c r="F19" i="11"/>
  <c r="G19" i="11"/>
  <c r="F21" i="11"/>
  <c r="G21" i="11"/>
  <c r="F22" i="11"/>
  <c r="G22" i="11"/>
  <c r="F24" i="11"/>
  <c r="G24" i="11"/>
  <c r="F26" i="11"/>
  <c r="G26" i="11"/>
  <c r="F28" i="11"/>
  <c r="G28" i="11"/>
  <c r="F29" i="11"/>
  <c r="G29" i="11"/>
  <c r="F30" i="11"/>
  <c r="G30" i="11"/>
  <c r="F31" i="11"/>
  <c r="G31" i="11"/>
  <c r="F32" i="11"/>
  <c r="G32" i="11"/>
  <c r="F33" i="11"/>
  <c r="G33" i="11"/>
  <c r="F34" i="11"/>
  <c r="G34" i="11"/>
  <c r="F35" i="11"/>
  <c r="G35" i="11"/>
  <c r="F36" i="11"/>
  <c r="G36" i="11"/>
  <c r="F37" i="11"/>
  <c r="G37" i="11"/>
  <c r="F38" i="11"/>
  <c r="G38" i="11"/>
  <c r="F39" i="11"/>
  <c r="G39" i="11"/>
  <c r="F41" i="11"/>
  <c r="G41" i="11"/>
  <c r="G44" i="11"/>
  <c r="G45" i="11"/>
  <c r="G47" i="11"/>
  <c r="G48" i="11"/>
  <c r="F52" i="11"/>
  <c r="G52" i="11"/>
  <c r="F54" i="11"/>
  <c r="G54" i="11"/>
  <c r="G55" i="11"/>
  <c r="F57" i="11"/>
  <c r="G57" i="11"/>
  <c r="F59" i="11"/>
  <c r="G59" i="11"/>
  <c r="F4" i="11"/>
  <c r="G4" i="11"/>
  <c r="E67" i="11"/>
  <c r="D67" i="11"/>
  <c r="D65" i="11"/>
  <c r="D60" i="11"/>
  <c r="D58" i="11"/>
  <c r="D56" i="11"/>
  <c r="D53" i="11"/>
  <c r="D49" i="11"/>
  <c r="D71" i="11" s="1"/>
  <c r="F42" i="11"/>
  <c r="F40" i="11"/>
  <c r="D27" i="11"/>
  <c r="D25" i="11"/>
  <c r="D23" i="11"/>
  <c r="F18" i="11"/>
  <c r="D15" i="11"/>
  <c r="E72" i="11"/>
  <c r="G64" i="11"/>
  <c r="G63" i="11"/>
  <c r="E65" i="11"/>
  <c r="E60" i="11"/>
  <c r="F60" i="11" s="1"/>
  <c r="E58" i="11"/>
  <c r="E56" i="11"/>
  <c r="E53" i="11"/>
  <c r="F53" i="11" s="1"/>
  <c r="E49" i="11"/>
  <c r="E43" i="11"/>
  <c r="E27" i="11"/>
  <c r="C27" i="11"/>
  <c r="E25" i="11"/>
  <c r="F25" i="11" s="1"/>
  <c r="E23" i="11"/>
  <c r="E20" i="11"/>
  <c r="E15" i="11"/>
  <c r="F27" i="11" l="1"/>
  <c r="G23" i="11"/>
  <c r="G25" i="11"/>
  <c r="G56" i="11"/>
  <c r="G58" i="11"/>
  <c r="F23" i="11"/>
  <c r="D72" i="11"/>
  <c r="D73" i="11" s="1"/>
  <c r="G71" i="11"/>
  <c r="D20" i="11"/>
  <c r="G20" i="11" s="1"/>
  <c r="G49" i="11"/>
  <c r="G72" i="11"/>
  <c r="F65" i="11"/>
  <c r="G42" i="11"/>
  <c r="G40" i="11"/>
  <c r="G18" i="11"/>
  <c r="D43" i="11"/>
  <c r="G43" i="11" s="1"/>
  <c r="G67" i="11"/>
  <c r="F58" i="11"/>
  <c r="F56" i="11"/>
  <c r="G53" i="11"/>
  <c r="F15" i="11"/>
  <c r="G65" i="11"/>
  <c r="F72" i="11"/>
  <c r="E73" i="11"/>
  <c r="G60" i="11"/>
  <c r="G27" i="11"/>
  <c r="G15" i="11"/>
  <c r="E61" i="11"/>
  <c r="C65" i="11"/>
  <c r="C15" i="11"/>
  <c r="C60" i="11"/>
  <c r="C58" i="11"/>
  <c r="C56" i="11"/>
  <c r="C53" i="11"/>
  <c r="C43" i="11"/>
  <c r="C25" i="11"/>
  <c r="C23" i="11"/>
  <c r="C20" i="11"/>
  <c r="G73" i="11" l="1"/>
  <c r="F43" i="11"/>
  <c r="D61" i="11"/>
  <c r="D74" i="11" s="1"/>
  <c r="F20" i="11"/>
  <c r="E74" i="11"/>
  <c r="C49" i="11"/>
  <c r="C71" i="11" s="1"/>
  <c r="C61" i="11" l="1"/>
  <c r="G61" i="11"/>
  <c r="F61" i="11"/>
  <c r="C72" i="11"/>
  <c r="C73" i="11" s="1"/>
  <c r="F73" i="11" s="1"/>
  <c r="C74" i="11" l="1"/>
  <c r="F74" i="11" s="1"/>
</calcChain>
</file>

<file path=xl/sharedStrings.xml><?xml version="1.0" encoding="utf-8"?>
<sst xmlns="http://schemas.openxmlformats.org/spreadsheetml/2006/main" count="91" uniqueCount="88">
  <si>
    <t>Náklady:</t>
  </si>
  <si>
    <t>Název položky</t>
  </si>
  <si>
    <t>Spotřeba materiálu-čistící prostř.</t>
  </si>
  <si>
    <t>Spotřeba materiálu</t>
  </si>
  <si>
    <t>Spotřeba elektrické energie</t>
  </si>
  <si>
    <t>Cestovné</t>
  </si>
  <si>
    <t>Náklady na reprezentaci</t>
  </si>
  <si>
    <t>Ostatní služby-poštovné a balné</t>
  </si>
  <si>
    <t>Ostatní služby</t>
  </si>
  <si>
    <t>Jiné ostatní náklady</t>
  </si>
  <si>
    <t>Výnosy:</t>
  </si>
  <si>
    <t>Úroky</t>
  </si>
  <si>
    <t>Celkem výnosy</t>
  </si>
  <si>
    <t>Hospodářský výsledek</t>
  </si>
  <si>
    <t>Spotřeba energie</t>
  </si>
  <si>
    <t>Opravy a udržování</t>
  </si>
  <si>
    <t>Zákonné sociální odvody</t>
  </si>
  <si>
    <t>Odpisy dlouh. nehmot. a hmotného majetku</t>
  </si>
  <si>
    <t>Příspěvky a dotace na provoz-OÚ provoz</t>
  </si>
  <si>
    <t>účet</t>
  </si>
  <si>
    <t>Výtvarný materiál</t>
  </si>
  <si>
    <t>Spotřeba materiálu-kancelářské potřeby</t>
  </si>
  <si>
    <t>Spotřeba materiálu-noviny časopisy,odb.publikace</t>
  </si>
  <si>
    <t>Ostatní náklady z činnosti-pojištění</t>
  </si>
  <si>
    <t>Plyn</t>
  </si>
  <si>
    <t>Školení, kurzy</t>
  </si>
  <si>
    <t>Ostatní služby - JDDNM do 6999,-</t>
  </si>
  <si>
    <t>Náklady z DDHM</t>
  </si>
  <si>
    <t>Spotřeba energ.-voda</t>
  </si>
  <si>
    <t>Spotřeba tepla (UT+TUV)</t>
  </si>
  <si>
    <t>Spotřeba materiálu-ochranné pomůcky bez evidence</t>
  </si>
  <si>
    <t xml:space="preserve">Ostatní služby-bankovní poplatky </t>
  </si>
  <si>
    <t xml:space="preserve">Jiné sociální pojištění-Kooperativa </t>
  </si>
  <si>
    <t>Ostatní služby - kopírovací služba</t>
  </si>
  <si>
    <t>Náklady z DDHM nad 3000,-</t>
  </si>
  <si>
    <t>Spotřeba materiálu-potraviny zaměstnanci</t>
  </si>
  <si>
    <t>OS - správa sítě</t>
  </si>
  <si>
    <t>Ostatní služby-srážková voda, stočné</t>
  </si>
  <si>
    <t>Zákonné sociální odvody-lékařské prohlídky</t>
  </si>
  <si>
    <t xml:space="preserve">Odpisy DHM </t>
  </si>
  <si>
    <t>Ostatní služby-programové změny, SW služby</t>
  </si>
  <si>
    <t>Zákonné sociální odvody-FKSP pedagog. UZ KÚ</t>
  </si>
  <si>
    <t>Mzdové náklady-pedagogové ÚZ KÚ</t>
  </si>
  <si>
    <t xml:space="preserve">Spotřeba materiálu-potraviny děti </t>
  </si>
  <si>
    <t>Spotřeba materiálu - učební pomůcky</t>
  </si>
  <si>
    <t xml:space="preserve">OS - likvidace odpadů </t>
  </si>
  <si>
    <t xml:space="preserve">OS -účetní a daňové služby </t>
  </si>
  <si>
    <t>Pořízení DDHM do 500,- Kč</t>
  </si>
  <si>
    <t>OS - sw Vema</t>
  </si>
  <si>
    <t>Ostatní náklady z činnosti zaokr</t>
  </si>
  <si>
    <t>Ostatní služby (doprava, desinsekce)</t>
  </si>
  <si>
    <t>Výnosy z transferů UZ33353</t>
  </si>
  <si>
    <t>521-527</t>
  </si>
  <si>
    <t>rozpočet UZ33353 osobní náklady, ONIV, FKSP</t>
  </si>
  <si>
    <t>Zákonné sociální pojištění-, ZP, SP ÚZ KÚ</t>
  </si>
  <si>
    <t>ONIV</t>
  </si>
  <si>
    <t xml:space="preserve">Opravy a udržování </t>
  </si>
  <si>
    <t xml:space="preserve">Opravy a udržování - servis </t>
  </si>
  <si>
    <t>Spotřeba materiálu (různé)</t>
  </si>
  <si>
    <t>výnosy stravné zamci</t>
  </si>
  <si>
    <t>výnosy stravné žáci</t>
  </si>
  <si>
    <t xml:space="preserve">Výnosy z transferů  </t>
  </si>
  <si>
    <t>Pořízení DDHM nad 500,- Kč do 3000 Kč</t>
  </si>
  <si>
    <t xml:space="preserve">Celkem náklady </t>
  </si>
  <si>
    <t>Schválila: Mgr. Vladimíra Pechanová</t>
  </si>
  <si>
    <t>OS školení (akreditované školení)</t>
  </si>
  <si>
    <t>OS -PO a BOZP, revize</t>
  </si>
  <si>
    <t>zůstatek</t>
  </si>
  <si>
    <t xml:space="preserve">Čerpání fondů   </t>
  </si>
  <si>
    <t>čerpání v %</t>
  </si>
  <si>
    <t xml:space="preserve">čerpání fondů - RF </t>
  </si>
  <si>
    <t>Mateřská škola Obrnice - Rozpočet 2019</t>
  </si>
  <si>
    <t>Výnosy z prodeje služeb</t>
  </si>
  <si>
    <t>2019 úprava rozpočtu</t>
  </si>
  <si>
    <t>Úroky b.ú.</t>
  </si>
  <si>
    <t xml:space="preserve">čerpání </t>
  </si>
  <si>
    <t>komentář:</t>
  </si>
  <si>
    <t xml:space="preserve">na straně výnosů - snížení z důvodu zrušení platby školného </t>
  </si>
  <si>
    <t>mzdové náklady - DPP GDPR</t>
  </si>
  <si>
    <t>mzdové náklady</t>
  </si>
  <si>
    <t>na straně nákladů - zvýšení odpisů z důvodu pořízení nového inv. majetku kuchyně</t>
  </si>
  <si>
    <t>rozdíl</t>
  </si>
  <si>
    <t>vchodové dveře - stávající nefunkční ovládání</t>
  </si>
  <si>
    <t>Ostatní služby-telefon mobilní k napojení na ostrahu,mobilní služby,internet</t>
  </si>
  <si>
    <t>rozpočet 2018</t>
  </si>
  <si>
    <t>rozpočet 2019</t>
  </si>
  <si>
    <t>zvýšení příspěvku proti r. 2018 o 118.000,- Kč ovlivněn</t>
  </si>
  <si>
    <t>Zpracovala: Bc. Lenka Zárubová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</si>
</sst>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4" x14ac:knownFonts="1">
    <font>
      <sz val="10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theme="9" tint="-0.249977111117893"/>
      <name val="Times New Roman"/>
      <family val="1"/>
      <charset val="238"/>
    </font>
    <font>
      <i/>
      <sz val="12"/>
      <color rgb="FF00B0F0"/>
      <name val="Times New Roman"/>
      <family val="1"/>
      <charset val="238"/>
    </font>
    <font>
      <i/>
      <sz val="12"/>
      <color rgb="FF00B05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i/>
      <sz val="12"/>
      <color rgb="FF00B050"/>
      <name val="Times New Roman"/>
      <family val="1"/>
      <charset val="238"/>
    </font>
    <font>
      <sz val="12"/>
      <color rgb="FF00B0F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Fill="1" applyAlignment="1"/>
    <xf numFmtId="10" fontId="2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0" fontId="1" fillId="5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 wrapText="1"/>
    </xf>
    <xf numFmtId="164" fontId="2" fillId="0" borderId="11" xfId="0" applyNumberFormat="1" applyFont="1" applyFill="1" applyBorder="1" applyAlignment="1"/>
    <xf numFmtId="164" fontId="2" fillId="0" borderId="15" xfId="0" applyNumberFormat="1" applyFont="1" applyFill="1" applyBorder="1" applyAlignment="1"/>
    <xf numFmtId="164" fontId="2" fillId="0" borderId="3" xfId="0" applyNumberFormat="1" applyFont="1" applyFill="1" applyBorder="1" applyAlignment="1"/>
    <xf numFmtId="10" fontId="2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0" fontId="2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64" fontId="2" fillId="0" borderId="5" xfId="0" applyNumberFormat="1" applyFont="1" applyFill="1" applyBorder="1" applyAlignment="1"/>
    <xf numFmtId="164" fontId="7" fillId="0" borderId="16" xfId="0" applyNumberFormat="1" applyFont="1" applyFill="1" applyBorder="1" applyAlignment="1"/>
    <xf numFmtId="164" fontId="2" fillId="0" borderId="16" xfId="0" applyNumberFormat="1" applyFont="1" applyFill="1" applyBorder="1" applyAlignment="1"/>
    <xf numFmtId="0" fontId="8" fillId="0" borderId="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164" fontId="8" fillId="0" borderId="5" xfId="0" applyNumberFormat="1" applyFont="1" applyFill="1" applyBorder="1" applyAlignment="1"/>
    <xf numFmtId="164" fontId="8" fillId="0" borderId="16" xfId="0" applyNumberFormat="1" applyFont="1" applyFill="1" applyBorder="1" applyAlignment="1"/>
    <xf numFmtId="164" fontId="8" fillId="0" borderId="3" xfId="0" applyNumberFormat="1" applyFont="1" applyFill="1" applyBorder="1" applyAlignment="1"/>
    <xf numFmtId="0" fontId="8" fillId="0" borderId="0" xfId="0" applyFont="1" applyFill="1"/>
    <xf numFmtId="0" fontId="1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164" fontId="1" fillId="0" borderId="5" xfId="0" applyNumberFormat="1" applyFont="1" applyFill="1" applyBorder="1" applyAlignment="1">
      <alignment wrapText="1"/>
    </xf>
    <xf numFmtId="164" fontId="1" fillId="0" borderId="16" xfId="0" applyNumberFormat="1" applyFont="1" applyFill="1" applyBorder="1" applyAlignment="1">
      <alignment wrapText="1"/>
    </xf>
    <xf numFmtId="164" fontId="1" fillId="0" borderId="3" xfId="0" applyNumberFormat="1" applyFont="1" applyFill="1" applyBorder="1" applyAlignment="1">
      <alignment wrapText="1"/>
    </xf>
    <xf numFmtId="0" fontId="6" fillId="0" borderId="0" xfId="0" applyFont="1" applyFill="1"/>
    <xf numFmtId="0" fontId="1" fillId="0" borderId="0" xfId="0" applyFont="1" applyFill="1"/>
    <xf numFmtId="164" fontId="2" fillId="0" borderId="5" xfId="0" applyNumberFormat="1" applyFont="1" applyFill="1" applyBorder="1" applyAlignment="1">
      <alignment wrapText="1"/>
    </xf>
    <xf numFmtId="164" fontId="7" fillId="0" borderId="16" xfId="0" applyNumberFormat="1" applyFont="1" applyFill="1" applyBorder="1" applyAlignment="1">
      <alignment wrapText="1"/>
    </xf>
    <xf numFmtId="164" fontId="2" fillId="0" borderId="3" xfId="0" applyNumberFormat="1" applyFont="1" applyFill="1" applyBorder="1" applyAlignment="1">
      <alignment wrapText="1"/>
    </xf>
    <xf numFmtId="164" fontId="1" fillId="0" borderId="5" xfId="0" applyNumberFormat="1" applyFont="1" applyFill="1" applyBorder="1" applyAlignment="1"/>
    <xf numFmtId="164" fontId="1" fillId="0" borderId="16" xfId="0" applyNumberFormat="1" applyFont="1" applyFill="1" applyBorder="1" applyAlignment="1"/>
    <xf numFmtId="164" fontId="1" fillId="0" borderId="3" xfId="0" applyNumberFormat="1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164" fontId="9" fillId="0" borderId="5" xfId="0" applyNumberFormat="1" applyFont="1" applyFill="1" applyBorder="1" applyAlignment="1"/>
    <xf numFmtId="164" fontId="9" fillId="0" borderId="16" xfId="0" applyNumberFormat="1" applyFont="1" applyFill="1" applyBorder="1" applyAlignment="1"/>
    <xf numFmtId="164" fontId="9" fillId="0" borderId="3" xfId="0" applyNumberFormat="1" applyFont="1" applyFill="1" applyBorder="1" applyAlignment="1"/>
    <xf numFmtId="0" fontId="9" fillId="0" borderId="0" xfId="0" applyFont="1" applyFill="1"/>
    <xf numFmtId="0" fontId="10" fillId="0" borderId="4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164" fontId="10" fillId="0" borderId="5" xfId="0" applyNumberFormat="1" applyFont="1" applyFill="1" applyBorder="1" applyAlignment="1"/>
    <xf numFmtId="164" fontId="10" fillId="0" borderId="16" xfId="0" applyNumberFormat="1" applyFont="1" applyFill="1" applyBorder="1" applyAlignment="1"/>
    <xf numFmtId="164" fontId="10" fillId="0" borderId="3" xfId="0" applyNumberFormat="1" applyFont="1" applyFill="1" applyBorder="1" applyAlignment="1"/>
    <xf numFmtId="0" fontId="10" fillId="0" borderId="0" xfId="0" applyFont="1" applyFill="1"/>
    <xf numFmtId="0" fontId="11" fillId="0" borderId="4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164" fontId="11" fillId="0" borderId="5" xfId="0" applyNumberFormat="1" applyFont="1" applyFill="1" applyBorder="1" applyAlignment="1">
      <alignment wrapText="1"/>
    </xf>
    <xf numFmtId="164" fontId="11" fillId="0" borderId="16" xfId="0" applyNumberFormat="1" applyFont="1" applyFill="1" applyBorder="1" applyAlignment="1">
      <alignment wrapText="1"/>
    </xf>
    <xf numFmtId="164" fontId="11" fillId="0" borderId="3" xfId="0" applyNumberFormat="1" applyFont="1" applyFill="1" applyBorder="1" applyAlignment="1">
      <alignment wrapText="1"/>
    </xf>
    <xf numFmtId="0" fontId="11" fillId="0" borderId="0" xfId="0" applyFont="1" applyFill="1"/>
    <xf numFmtId="164" fontId="1" fillId="0" borderId="2" xfId="0" applyNumberFormat="1" applyFont="1" applyFill="1" applyBorder="1" applyAlignment="1">
      <alignment wrapText="1"/>
    </xf>
    <xf numFmtId="164" fontId="1" fillId="0" borderId="12" xfId="0" applyNumberFormat="1" applyFont="1" applyFill="1" applyBorder="1" applyAlignment="1">
      <alignment wrapText="1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164" fontId="1" fillId="4" borderId="5" xfId="0" applyNumberFormat="1" applyFont="1" applyFill="1" applyBorder="1" applyAlignment="1">
      <alignment wrapText="1"/>
    </xf>
    <xf numFmtId="164" fontId="1" fillId="4" borderId="17" xfId="0" applyNumberFormat="1" applyFont="1" applyFill="1" applyBorder="1" applyAlignment="1">
      <alignment wrapText="1"/>
    </xf>
    <xf numFmtId="164" fontId="1" fillId="4" borderId="13" xfId="0" applyNumberFormat="1" applyFont="1" applyFill="1" applyBorder="1" applyAlignment="1">
      <alignment wrapText="1"/>
    </xf>
    <xf numFmtId="10" fontId="2" fillId="4" borderId="1" xfId="0" applyNumberFormat="1" applyFont="1" applyFill="1" applyBorder="1" applyAlignment="1"/>
    <xf numFmtId="164" fontId="3" fillId="4" borderId="1" xfId="0" applyNumberFormat="1" applyFont="1" applyFill="1" applyBorder="1" applyAlignment="1"/>
    <xf numFmtId="164" fontId="2" fillId="0" borderId="0" xfId="0" applyNumberFormat="1" applyFont="1" applyFill="1" applyBorder="1" applyAlignment="1"/>
    <xf numFmtId="10" fontId="2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64" fontId="8" fillId="0" borderId="5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0" fontId="12" fillId="0" borderId="1" xfId="0" applyNumberFormat="1" applyFont="1" applyFill="1" applyBorder="1" applyAlignment="1"/>
    <xf numFmtId="164" fontId="8" fillId="0" borderId="16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9" fillId="0" borderId="1" xfId="0" applyNumberFormat="1" applyFont="1" applyFill="1" applyBorder="1" applyAlignment="1"/>
    <xf numFmtId="164" fontId="1" fillId="0" borderId="2" xfId="0" applyNumberFormat="1" applyFont="1" applyFill="1" applyBorder="1" applyAlignment="1"/>
    <xf numFmtId="164" fontId="1" fillId="0" borderId="12" xfId="0" applyNumberFormat="1" applyFont="1" applyFill="1" applyBorder="1" applyAlignment="1"/>
    <xf numFmtId="10" fontId="1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64" fontId="1" fillId="2" borderId="5" xfId="0" applyNumberFormat="1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0" fontId="1" fillId="2" borderId="1" xfId="0" applyNumberFormat="1" applyFont="1" applyFill="1" applyBorder="1" applyAlignment="1">
      <alignment vertical="center"/>
    </xf>
    <xf numFmtId="164" fontId="5" fillId="2" borderId="13" xfId="0" applyNumberFormat="1" applyFont="1" applyFill="1" applyBorder="1" applyAlignment="1">
      <alignment vertical="center"/>
    </xf>
    <xf numFmtId="0" fontId="1" fillId="3" borderId="19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 wrapText="1"/>
    </xf>
    <xf numFmtId="164" fontId="1" fillId="3" borderId="21" xfId="0" applyNumberFormat="1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vertical="center"/>
    </xf>
    <xf numFmtId="164" fontId="1" fillId="3" borderId="14" xfId="0" applyNumberFormat="1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3" fontId="1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164" fontId="4" fillId="0" borderId="5" xfId="0" applyNumberFormat="1" applyFont="1" applyFill="1" applyBorder="1" applyAlignment="1">
      <alignment wrapText="1"/>
    </xf>
    <xf numFmtId="164" fontId="4" fillId="0" borderId="16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164" fontId="6" fillId="0" borderId="5" xfId="0" applyNumberFormat="1" applyFont="1" applyFill="1" applyBorder="1" applyAlignment="1">
      <alignment wrapText="1"/>
    </xf>
    <xf numFmtId="164" fontId="6" fillId="0" borderId="16" xfId="0" applyNumberFormat="1" applyFont="1" applyFill="1" applyBorder="1" applyAlignment="1">
      <alignment wrapText="1"/>
    </xf>
    <xf numFmtId="164" fontId="6" fillId="0" borderId="3" xfId="0" applyNumberFormat="1" applyFont="1" applyFill="1" applyBorder="1" applyAlignment="1">
      <alignment wrapText="1"/>
    </xf>
    <xf numFmtId="0" fontId="2" fillId="0" borderId="0" xfId="0" applyFont="1"/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/>
    <xf numFmtId="0" fontId="13" fillId="0" borderId="0" xfId="0" applyFont="1"/>
    <xf numFmtId="0" fontId="2" fillId="0" borderId="0" xfId="0" applyFont="1" applyFill="1" applyAlignment="1">
      <alignment horizontal="left"/>
    </xf>
    <xf numFmtId="0" fontId="0" fillId="0" borderId="1" xfId="0" applyBorder="1"/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6" xfId="0" applyFont="1" applyFill="1" applyBorder="1" applyAlignment="1"/>
    <xf numFmtId="0" fontId="1" fillId="0" borderId="0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E5295-0DE0-4C3A-92F9-209D6AD6BEDA}">
  <sheetPr>
    <pageSetUpPr fitToPage="1"/>
  </sheetPr>
  <dimension ref="A1:H83"/>
  <sheetViews>
    <sheetView tabSelected="1" topLeftCell="A28" workbookViewId="0">
      <selection activeCell="T13" sqref="T13"/>
    </sheetView>
  </sheetViews>
  <sheetFormatPr defaultColWidth="9.33203125" defaultRowHeight="15.75" x14ac:dyDescent="0.25"/>
  <cols>
    <col min="1" max="1" width="12.83203125" style="102" customWidth="1"/>
    <col min="2" max="2" width="63.6640625" style="103" customWidth="1"/>
    <col min="3" max="3" width="24.5" style="1" customWidth="1"/>
    <col min="4" max="4" width="18.5" style="1" hidden="1" customWidth="1"/>
    <col min="5" max="5" width="17" style="1" hidden="1" customWidth="1"/>
    <col min="6" max="6" width="10.33203125" style="2" hidden="1" customWidth="1"/>
    <col min="7" max="7" width="0.83203125" style="3" hidden="1" customWidth="1"/>
    <col min="8" max="8" width="9.33203125" style="5"/>
    <col min="9" max="16384" width="9.33203125" style="6"/>
  </cols>
  <sheetData>
    <row r="1" spans="1:8" x14ac:dyDescent="0.25">
      <c r="A1" s="127" t="s">
        <v>71</v>
      </c>
      <c r="B1" s="128"/>
    </row>
    <row r="2" spans="1:8" ht="22.9" customHeight="1" x14ac:dyDescent="0.25">
      <c r="A2" s="7" t="s">
        <v>19</v>
      </c>
      <c r="B2" s="8" t="s">
        <v>1</v>
      </c>
      <c r="C2" s="9">
        <v>2019</v>
      </c>
      <c r="D2" s="10" t="s">
        <v>73</v>
      </c>
      <c r="E2" s="11" t="s">
        <v>75</v>
      </c>
      <c r="F2" s="12" t="s">
        <v>69</v>
      </c>
      <c r="G2" s="13" t="s">
        <v>67</v>
      </c>
    </row>
    <row r="3" spans="1:8" ht="16.5" thickBot="1" x14ac:dyDescent="0.3">
      <c r="A3" s="129" t="s">
        <v>0</v>
      </c>
      <c r="B3" s="130"/>
    </row>
    <row r="4" spans="1:8" x14ac:dyDescent="0.25">
      <c r="A4" s="14">
        <v>501001</v>
      </c>
      <c r="B4" s="15" t="s">
        <v>58</v>
      </c>
      <c r="C4" s="16">
        <f>20000-618</f>
        <v>19382</v>
      </c>
      <c r="D4" s="17"/>
      <c r="E4" s="18"/>
      <c r="F4" s="19" t="e">
        <f>E4/D4</f>
        <v>#DIV/0!</v>
      </c>
      <c r="G4" s="20">
        <f>D4-E4</f>
        <v>0</v>
      </c>
    </row>
    <row r="5" spans="1:8" x14ac:dyDescent="0.25">
      <c r="A5" s="21">
        <v>501002</v>
      </c>
      <c r="B5" s="22" t="s">
        <v>44</v>
      </c>
      <c r="C5" s="23">
        <v>70000</v>
      </c>
      <c r="D5" s="24"/>
      <c r="E5" s="18"/>
      <c r="F5" s="19" t="e">
        <f t="shared" ref="F5:F61" si="0">E5/D5</f>
        <v>#DIV/0!</v>
      </c>
      <c r="G5" s="20">
        <f t="shared" ref="G5:G61" si="1">D5-E5</f>
        <v>0</v>
      </c>
    </row>
    <row r="6" spans="1:8" x14ac:dyDescent="0.25">
      <c r="A6" s="21">
        <v>501003</v>
      </c>
      <c r="B6" s="22" t="s">
        <v>21</v>
      </c>
      <c r="C6" s="23">
        <v>30000</v>
      </c>
      <c r="D6" s="24"/>
      <c r="E6" s="18"/>
      <c r="F6" s="19" t="e">
        <f t="shared" si="0"/>
        <v>#DIV/0!</v>
      </c>
      <c r="G6" s="20">
        <f t="shared" si="1"/>
        <v>0</v>
      </c>
    </row>
    <row r="7" spans="1:8" x14ac:dyDescent="0.25">
      <c r="A7" s="21">
        <v>501004</v>
      </c>
      <c r="B7" s="22" t="s">
        <v>2</v>
      </c>
      <c r="C7" s="23">
        <v>35000</v>
      </c>
      <c r="D7" s="25"/>
      <c r="E7" s="18"/>
      <c r="F7" s="19" t="e">
        <f t="shared" si="0"/>
        <v>#DIV/0!</v>
      </c>
      <c r="G7" s="20">
        <f t="shared" si="1"/>
        <v>0</v>
      </c>
    </row>
    <row r="8" spans="1:8" x14ac:dyDescent="0.25">
      <c r="A8" s="21">
        <v>501005</v>
      </c>
      <c r="B8" s="22" t="s">
        <v>47</v>
      </c>
      <c r="C8" s="23">
        <v>1500</v>
      </c>
      <c r="D8" s="25"/>
      <c r="E8" s="18"/>
      <c r="F8" s="19" t="e">
        <f t="shared" si="0"/>
        <v>#DIV/0!</v>
      </c>
      <c r="G8" s="20">
        <f t="shared" si="1"/>
        <v>0</v>
      </c>
    </row>
    <row r="9" spans="1:8" x14ac:dyDescent="0.25">
      <c r="A9" s="21">
        <v>501006</v>
      </c>
      <c r="B9" s="22" t="s">
        <v>62</v>
      </c>
      <c r="C9" s="23">
        <v>70000</v>
      </c>
      <c r="D9" s="24"/>
      <c r="E9" s="18"/>
      <c r="F9" s="19" t="e">
        <f t="shared" si="0"/>
        <v>#DIV/0!</v>
      </c>
      <c r="G9" s="20">
        <f t="shared" si="1"/>
        <v>0</v>
      </c>
    </row>
    <row r="10" spans="1:8" s="31" customFormat="1" x14ac:dyDescent="0.25">
      <c r="A10" s="26">
        <v>501009</v>
      </c>
      <c r="B10" s="27" t="s">
        <v>43</v>
      </c>
      <c r="C10" s="28"/>
      <c r="D10" s="29"/>
      <c r="E10" s="30"/>
      <c r="F10" s="19"/>
      <c r="G10" s="20">
        <f t="shared" si="1"/>
        <v>0</v>
      </c>
    </row>
    <row r="11" spans="1:8" x14ac:dyDescent="0.25">
      <c r="A11" s="21">
        <v>501010</v>
      </c>
      <c r="B11" s="22" t="s">
        <v>22</v>
      </c>
      <c r="C11" s="23">
        <v>10000</v>
      </c>
      <c r="D11" s="24"/>
      <c r="E11" s="18"/>
      <c r="F11" s="19" t="e">
        <f t="shared" si="0"/>
        <v>#DIV/0!</v>
      </c>
      <c r="G11" s="20">
        <f t="shared" si="1"/>
        <v>0</v>
      </c>
    </row>
    <row r="12" spans="1:8" x14ac:dyDescent="0.25">
      <c r="A12" s="21">
        <v>501011</v>
      </c>
      <c r="B12" s="22" t="s">
        <v>20</v>
      </c>
      <c r="C12" s="23">
        <v>40000</v>
      </c>
      <c r="D12" s="24"/>
      <c r="E12" s="18"/>
      <c r="F12" s="19" t="e">
        <f t="shared" si="0"/>
        <v>#DIV/0!</v>
      </c>
      <c r="G12" s="20">
        <f t="shared" si="1"/>
        <v>0</v>
      </c>
    </row>
    <row r="13" spans="1:8" x14ac:dyDescent="0.25">
      <c r="A13" s="21">
        <v>501012</v>
      </c>
      <c r="B13" s="22" t="s">
        <v>30</v>
      </c>
      <c r="C13" s="23">
        <v>10000</v>
      </c>
      <c r="D13" s="25"/>
      <c r="E13" s="18"/>
      <c r="F13" s="19" t="e">
        <f t="shared" si="0"/>
        <v>#DIV/0!</v>
      </c>
      <c r="G13" s="20">
        <f t="shared" si="1"/>
        <v>0</v>
      </c>
    </row>
    <row r="14" spans="1:8" s="31" customFormat="1" x14ac:dyDescent="0.25">
      <c r="A14" s="26">
        <v>501013</v>
      </c>
      <c r="B14" s="27" t="s">
        <v>35</v>
      </c>
      <c r="C14" s="28"/>
      <c r="D14" s="29"/>
      <c r="E14" s="30"/>
      <c r="F14" s="19"/>
      <c r="G14" s="20">
        <f t="shared" si="1"/>
        <v>0</v>
      </c>
    </row>
    <row r="15" spans="1:8" s="38" customFormat="1" x14ac:dyDescent="0.25">
      <c r="A15" s="32">
        <v>501</v>
      </c>
      <c r="B15" s="33" t="s">
        <v>3</v>
      </c>
      <c r="C15" s="34">
        <f>SUM(C4:C14)</f>
        <v>285882</v>
      </c>
      <c r="D15" s="35">
        <f>SUM(D4:D14)</f>
        <v>0</v>
      </c>
      <c r="E15" s="36">
        <f>SUM(E4:E14)</f>
        <v>0</v>
      </c>
      <c r="F15" s="19" t="e">
        <f t="shared" si="0"/>
        <v>#DIV/0!</v>
      </c>
      <c r="G15" s="20">
        <f t="shared" si="1"/>
        <v>0</v>
      </c>
      <c r="H15" s="37"/>
    </row>
    <row r="16" spans="1:8" x14ac:dyDescent="0.25">
      <c r="A16" s="21">
        <v>502002</v>
      </c>
      <c r="B16" s="22" t="s">
        <v>29</v>
      </c>
      <c r="C16" s="23">
        <v>380000</v>
      </c>
      <c r="D16" s="25"/>
      <c r="E16" s="18"/>
      <c r="F16" s="19" t="e">
        <f t="shared" si="0"/>
        <v>#DIV/0!</v>
      </c>
      <c r="G16" s="20">
        <f t="shared" si="1"/>
        <v>0</v>
      </c>
    </row>
    <row r="17" spans="1:8" x14ac:dyDescent="0.25">
      <c r="A17" s="21">
        <v>502003</v>
      </c>
      <c r="B17" s="22" t="s">
        <v>28</v>
      </c>
      <c r="C17" s="23">
        <v>40000</v>
      </c>
      <c r="D17" s="25"/>
      <c r="E17" s="18"/>
      <c r="F17" s="19" t="e">
        <f t="shared" si="0"/>
        <v>#DIV/0!</v>
      </c>
      <c r="G17" s="20">
        <f t="shared" si="1"/>
        <v>0</v>
      </c>
    </row>
    <row r="18" spans="1:8" x14ac:dyDescent="0.25">
      <c r="A18" s="21">
        <v>502004</v>
      </c>
      <c r="B18" s="22" t="s">
        <v>4</v>
      </c>
      <c r="C18" s="23">
        <v>60000</v>
      </c>
      <c r="D18" s="25"/>
      <c r="E18" s="18"/>
      <c r="F18" s="19" t="e">
        <f t="shared" si="0"/>
        <v>#DIV/0!</v>
      </c>
      <c r="G18" s="20">
        <f t="shared" si="1"/>
        <v>0</v>
      </c>
    </row>
    <row r="19" spans="1:8" x14ac:dyDescent="0.25">
      <c r="A19" s="21">
        <v>502005</v>
      </c>
      <c r="B19" s="22" t="s">
        <v>24</v>
      </c>
      <c r="C19" s="23">
        <v>500</v>
      </c>
      <c r="D19" s="25"/>
      <c r="E19" s="18"/>
      <c r="F19" s="19" t="e">
        <f t="shared" si="0"/>
        <v>#DIV/0!</v>
      </c>
      <c r="G19" s="20">
        <f t="shared" si="1"/>
        <v>0</v>
      </c>
    </row>
    <row r="20" spans="1:8" s="38" customFormat="1" x14ac:dyDescent="0.25">
      <c r="A20" s="32">
        <v>502</v>
      </c>
      <c r="B20" s="33" t="s">
        <v>14</v>
      </c>
      <c r="C20" s="34">
        <f>SUM(C16:C19)</f>
        <v>480500</v>
      </c>
      <c r="D20" s="35">
        <f>SUM(D16:D19)</f>
        <v>0</v>
      </c>
      <c r="E20" s="36">
        <f>SUM(E16:E19)</f>
        <v>0</v>
      </c>
      <c r="F20" s="19" t="e">
        <f t="shared" si="0"/>
        <v>#DIV/0!</v>
      </c>
      <c r="G20" s="20">
        <f t="shared" si="1"/>
        <v>0</v>
      </c>
      <c r="H20" s="37"/>
    </row>
    <row r="21" spans="1:8" x14ac:dyDescent="0.25">
      <c r="A21" s="21">
        <v>511001</v>
      </c>
      <c r="B21" s="22" t="s">
        <v>56</v>
      </c>
      <c r="C21" s="23">
        <v>170000</v>
      </c>
      <c r="D21" s="25"/>
      <c r="E21" s="18"/>
      <c r="F21" s="19" t="e">
        <f t="shared" si="0"/>
        <v>#DIV/0!</v>
      </c>
      <c r="G21" s="20">
        <f t="shared" si="1"/>
        <v>0</v>
      </c>
    </row>
    <row r="22" spans="1:8" x14ac:dyDescent="0.25">
      <c r="A22" s="21">
        <v>511002</v>
      </c>
      <c r="B22" s="22" t="s">
        <v>57</v>
      </c>
      <c r="C22" s="23">
        <v>10000</v>
      </c>
      <c r="D22" s="25"/>
      <c r="E22" s="18"/>
      <c r="F22" s="19" t="e">
        <f t="shared" si="0"/>
        <v>#DIV/0!</v>
      </c>
      <c r="G22" s="20">
        <f t="shared" si="1"/>
        <v>0</v>
      </c>
    </row>
    <row r="23" spans="1:8" s="38" customFormat="1" x14ac:dyDescent="0.25">
      <c r="A23" s="32">
        <v>511</v>
      </c>
      <c r="B23" s="33" t="s">
        <v>15</v>
      </c>
      <c r="C23" s="34">
        <f>SUM(C21:C22)</f>
        <v>180000</v>
      </c>
      <c r="D23" s="35">
        <f>SUM(D21:D22)</f>
        <v>0</v>
      </c>
      <c r="E23" s="36">
        <f>SUM(E21:E22)</f>
        <v>0</v>
      </c>
      <c r="F23" s="19" t="e">
        <f t="shared" si="0"/>
        <v>#DIV/0!</v>
      </c>
      <c r="G23" s="20">
        <f t="shared" si="1"/>
        <v>0</v>
      </c>
      <c r="H23" s="37"/>
    </row>
    <row r="24" spans="1:8" x14ac:dyDescent="0.25">
      <c r="A24" s="21">
        <v>512001</v>
      </c>
      <c r="B24" s="22" t="s">
        <v>5</v>
      </c>
      <c r="C24" s="23">
        <v>5000</v>
      </c>
      <c r="D24" s="25"/>
      <c r="E24" s="18">
        <v>0</v>
      </c>
      <c r="F24" s="19" t="e">
        <f t="shared" si="0"/>
        <v>#DIV/0!</v>
      </c>
      <c r="G24" s="20">
        <f t="shared" si="1"/>
        <v>0</v>
      </c>
    </row>
    <row r="25" spans="1:8" s="38" customFormat="1" x14ac:dyDescent="0.25">
      <c r="A25" s="32">
        <v>512</v>
      </c>
      <c r="B25" s="33" t="s">
        <v>5</v>
      </c>
      <c r="C25" s="34">
        <f>C24</f>
        <v>5000</v>
      </c>
      <c r="D25" s="35">
        <f>D24</f>
        <v>0</v>
      </c>
      <c r="E25" s="36">
        <f>E24</f>
        <v>0</v>
      </c>
      <c r="F25" s="19" t="e">
        <f t="shared" si="0"/>
        <v>#DIV/0!</v>
      </c>
      <c r="G25" s="20">
        <f t="shared" si="1"/>
        <v>0</v>
      </c>
      <c r="H25" s="37"/>
    </row>
    <row r="26" spans="1:8" x14ac:dyDescent="0.25">
      <c r="A26" s="21">
        <v>513001</v>
      </c>
      <c r="B26" s="22" t="s">
        <v>6</v>
      </c>
      <c r="C26" s="39">
        <v>5000</v>
      </c>
      <c r="D26" s="40"/>
      <c r="E26" s="41"/>
      <c r="F26" s="19" t="e">
        <f t="shared" si="0"/>
        <v>#DIV/0!</v>
      </c>
      <c r="G26" s="20">
        <f t="shared" si="1"/>
        <v>0</v>
      </c>
    </row>
    <row r="27" spans="1:8" s="38" customFormat="1" x14ac:dyDescent="0.25">
      <c r="A27" s="32">
        <v>513</v>
      </c>
      <c r="B27" s="33" t="s">
        <v>6</v>
      </c>
      <c r="C27" s="42">
        <f>C26</f>
        <v>5000</v>
      </c>
      <c r="D27" s="43">
        <f>D26</f>
        <v>0</v>
      </c>
      <c r="E27" s="44">
        <f>E26</f>
        <v>0</v>
      </c>
      <c r="F27" s="19" t="e">
        <f t="shared" si="0"/>
        <v>#DIV/0!</v>
      </c>
      <c r="G27" s="20">
        <f t="shared" si="1"/>
        <v>0</v>
      </c>
      <c r="H27" s="37"/>
    </row>
    <row r="28" spans="1:8" x14ac:dyDescent="0.25">
      <c r="A28" s="21">
        <v>518001</v>
      </c>
      <c r="B28" s="22" t="s">
        <v>7</v>
      </c>
      <c r="C28" s="23">
        <v>3000</v>
      </c>
      <c r="D28" s="25"/>
      <c r="E28" s="18"/>
      <c r="F28" s="19" t="e">
        <f t="shared" si="0"/>
        <v>#DIV/0!</v>
      </c>
      <c r="G28" s="20">
        <f t="shared" si="1"/>
        <v>0</v>
      </c>
    </row>
    <row r="29" spans="1:8" x14ac:dyDescent="0.25">
      <c r="A29" s="21">
        <v>518002</v>
      </c>
      <c r="B29" s="45" t="s">
        <v>50</v>
      </c>
      <c r="C29" s="23">
        <v>15000</v>
      </c>
      <c r="D29" s="25"/>
      <c r="E29" s="18"/>
      <c r="F29" s="19" t="e">
        <f t="shared" si="0"/>
        <v>#DIV/0!</v>
      </c>
      <c r="G29" s="20">
        <f t="shared" si="1"/>
        <v>0</v>
      </c>
    </row>
    <row r="30" spans="1:8" ht="31.5" x14ac:dyDescent="0.25">
      <c r="A30" s="21">
        <v>518003</v>
      </c>
      <c r="B30" s="22" t="s">
        <v>83</v>
      </c>
      <c r="C30" s="23">
        <v>14000</v>
      </c>
      <c r="D30" s="25"/>
      <c r="E30" s="18"/>
      <c r="F30" s="19" t="e">
        <f t="shared" si="0"/>
        <v>#DIV/0!</v>
      </c>
      <c r="G30" s="20">
        <f t="shared" si="1"/>
        <v>0</v>
      </c>
    </row>
    <row r="31" spans="1:8" x14ac:dyDescent="0.25">
      <c r="A31" s="21">
        <v>518005</v>
      </c>
      <c r="B31" s="22" t="s">
        <v>65</v>
      </c>
      <c r="C31" s="23">
        <v>10000</v>
      </c>
      <c r="D31" s="25"/>
      <c r="E31" s="18"/>
      <c r="F31" s="19" t="e">
        <f t="shared" si="0"/>
        <v>#DIV/0!</v>
      </c>
      <c r="G31" s="20">
        <f t="shared" si="1"/>
        <v>0</v>
      </c>
    </row>
    <row r="32" spans="1:8" x14ac:dyDescent="0.25">
      <c r="A32" s="21">
        <v>518006</v>
      </c>
      <c r="B32" s="22" t="s">
        <v>26</v>
      </c>
      <c r="C32" s="23">
        <v>2000</v>
      </c>
      <c r="D32" s="25"/>
      <c r="E32" s="18"/>
      <c r="F32" s="19" t="e">
        <f t="shared" si="0"/>
        <v>#DIV/0!</v>
      </c>
      <c r="G32" s="20">
        <f t="shared" si="1"/>
        <v>0</v>
      </c>
    </row>
    <row r="33" spans="1:8" x14ac:dyDescent="0.25">
      <c r="A33" s="21">
        <v>518007</v>
      </c>
      <c r="B33" s="22" t="s">
        <v>36</v>
      </c>
      <c r="C33" s="23">
        <v>5000</v>
      </c>
      <c r="D33" s="25"/>
      <c r="E33" s="18"/>
      <c r="F33" s="19" t="e">
        <f t="shared" si="0"/>
        <v>#DIV/0!</v>
      </c>
      <c r="G33" s="20">
        <f t="shared" si="1"/>
        <v>0</v>
      </c>
    </row>
    <row r="34" spans="1:8" x14ac:dyDescent="0.25">
      <c r="A34" s="21">
        <v>518008</v>
      </c>
      <c r="B34" s="22" t="s">
        <v>40</v>
      </c>
      <c r="C34" s="23">
        <v>25000</v>
      </c>
      <c r="D34" s="24"/>
      <c r="E34" s="18"/>
      <c r="F34" s="19" t="e">
        <f t="shared" si="0"/>
        <v>#DIV/0!</v>
      </c>
      <c r="G34" s="20">
        <f t="shared" si="1"/>
        <v>0</v>
      </c>
    </row>
    <row r="35" spans="1:8" x14ac:dyDescent="0.25">
      <c r="A35" s="21">
        <v>518009</v>
      </c>
      <c r="B35" s="22" t="s">
        <v>37</v>
      </c>
      <c r="C35" s="23">
        <v>12000</v>
      </c>
      <c r="D35" s="25"/>
      <c r="E35" s="18"/>
      <c r="F35" s="19" t="e">
        <f t="shared" si="0"/>
        <v>#DIV/0!</v>
      </c>
      <c r="G35" s="20">
        <f t="shared" si="1"/>
        <v>0</v>
      </c>
    </row>
    <row r="36" spans="1:8" x14ac:dyDescent="0.25">
      <c r="A36" s="21">
        <v>518010</v>
      </c>
      <c r="B36" s="22" t="s">
        <v>25</v>
      </c>
      <c r="C36" s="23">
        <v>10000</v>
      </c>
      <c r="D36" s="25"/>
      <c r="E36" s="18"/>
      <c r="F36" s="19" t="e">
        <f t="shared" si="0"/>
        <v>#DIV/0!</v>
      </c>
      <c r="G36" s="20">
        <f t="shared" si="1"/>
        <v>0</v>
      </c>
    </row>
    <row r="37" spans="1:8" x14ac:dyDescent="0.25">
      <c r="A37" s="21">
        <v>518011</v>
      </c>
      <c r="B37" s="22" t="s">
        <v>48</v>
      </c>
      <c r="C37" s="23">
        <v>16000</v>
      </c>
      <c r="D37" s="25"/>
      <c r="E37" s="18"/>
      <c r="F37" s="19" t="e">
        <f t="shared" si="0"/>
        <v>#DIV/0!</v>
      </c>
      <c r="G37" s="20">
        <f t="shared" si="1"/>
        <v>0</v>
      </c>
    </row>
    <row r="38" spans="1:8" x14ac:dyDescent="0.25">
      <c r="A38" s="21">
        <v>518012</v>
      </c>
      <c r="B38" s="22" t="s">
        <v>45</v>
      </c>
      <c r="C38" s="23">
        <v>35000</v>
      </c>
      <c r="D38" s="25"/>
      <c r="E38" s="18"/>
      <c r="F38" s="19" t="e">
        <f t="shared" si="0"/>
        <v>#DIV/0!</v>
      </c>
      <c r="G38" s="20">
        <f t="shared" si="1"/>
        <v>0</v>
      </c>
    </row>
    <row r="39" spans="1:8" x14ac:dyDescent="0.25">
      <c r="A39" s="21">
        <v>518013</v>
      </c>
      <c r="B39" s="22" t="s">
        <v>46</v>
      </c>
      <c r="C39" s="23">
        <v>160000</v>
      </c>
      <c r="D39" s="25"/>
      <c r="E39" s="18"/>
      <c r="F39" s="19" t="e">
        <f t="shared" si="0"/>
        <v>#DIV/0!</v>
      </c>
      <c r="G39" s="20">
        <f t="shared" si="1"/>
        <v>0</v>
      </c>
    </row>
    <row r="40" spans="1:8" x14ac:dyDescent="0.25">
      <c r="A40" s="21">
        <v>518014</v>
      </c>
      <c r="B40" s="22" t="s">
        <v>66</v>
      </c>
      <c r="C40" s="23">
        <v>17000</v>
      </c>
      <c r="D40" s="25"/>
      <c r="E40" s="18"/>
      <c r="F40" s="19" t="e">
        <f t="shared" si="0"/>
        <v>#DIV/0!</v>
      </c>
      <c r="G40" s="20">
        <f t="shared" si="1"/>
        <v>0</v>
      </c>
    </row>
    <row r="41" spans="1:8" x14ac:dyDescent="0.25">
      <c r="A41" s="21">
        <v>518020</v>
      </c>
      <c r="B41" s="22" t="s">
        <v>31</v>
      </c>
      <c r="C41" s="23">
        <v>6000</v>
      </c>
      <c r="D41" s="25"/>
      <c r="E41" s="18"/>
      <c r="F41" s="19" t="e">
        <f t="shared" si="0"/>
        <v>#DIV/0!</v>
      </c>
      <c r="G41" s="20">
        <f t="shared" si="1"/>
        <v>0</v>
      </c>
    </row>
    <row r="42" spans="1:8" x14ac:dyDescent="0.25">
      <c r="A42" s="21">
        <v>518022</v>
      </c>
      <c r="B42" s="22" t="s">
        <v>33</v>
      </c>
      <c r="C42" s="23">
        <v>20000</v>
      </c>
      <c r="D42" s="25"/>
      <c r="E42" s="18"/>
      <c r="F42" s="19" t="e">
        <f t="shared" si="0"/>
        <v>#DIV/0!</v>
      </c>
      <c r="G42" s="20">
        <f t="shared" si="1"/>
        <v>0</v>
      </c>
    </row>
    <row r="43" spans="1:8" s="38" customFormat="1" x14ac:dyDescent="0.25">
      <c r="A43" s="32">
        <v>518</v>
      </c>
      <c r="B43" s="33" t="s">
        <v>8</v>
      </c>
      <c r="C43" s="34">
        <f>SUM(C28:C42)</f>
        <v>350000</v>
      </c>
      <c r="D43" s="35">
        <f>SUM(D28:D42)</f>
        <v>0</v>
      </c>
      <c r="E43" s="36">
        <f>SUM(E28:E42)</f>
        <v>0</v>
      </c>
      <c r="F43" s="19" t="e">
        <f t="shared" si="0"/>
        <v>#DIV/0!</v>
      </c>
      <c r="G43" s="20">
        <f t="shared" si="1"/>
        <v>0</v>
      </c>
      <c r="H43" s="37"/>
    </row>
    <row r="44" spans="1:8" s="51" customFormat="1" x14ac:dyDescent="0.25">
      <c r="A44" s="46">
        <v>521</v>
      </c>
      <c r="B44" s="47" t="s">
        <v>42</v>
      </c>
      <c r="C44" s="48"/>
      <c r="D44" s="49"/>
      <c r="E44" s="50"/>
      <c r="F44" s="19"/>
      <c r="G44" s="20">
        <f t="shared" si="1"/>
        <v>0</v>
      </c>
    </row>
    <row r="45" spans="1:8" s="51" customFormat="1" x14ac:dyDescent="0.25">
      <c r="A45" s="46">
        <v>524</v>
      </c>
      <c r="B45" s="47" t="s">
        <v>54</v>
      </c>
      <c r="C45" s="48"/>
      <c r="D45" s="49"/>
      <c r="E45" s="50"/>
      <c r="F45" s="19"/>
      <c r="G45" s="20">
        <f t="shared" si="1"/>
        <v>0</v>
      </c>
    </row>
    <row r="46" spans="1:8" s="57" customFormat="1" x14ac:dyDescent="0.25">
      <c r="A46" s="52">
        <v>525001</v>
      </c>
      <c r="B46" s="53" t="s">
        <v>32</v>
      </c>
      <c r="C46" s="54"/>
      <c r="D46" s="55"/>
      <c r="E46" s="56">
        <v>0</v>
      </c>
      <c r="F46" s="19" t="e">
        <f t="shared" ref="F46" si="2">E46/D46</f>
        <v>#DIV/0!</v>
      </c>
      <c r="G46" s="20">
        <f t="shared" ref="G46" si="3">D46-E46</f>
        <v>0</v>
      </c>
      <c r="H46" s="51"/>
    </row>
    <row r="47" spans="1:8" s="51" customFormat="1" x14ac:dyDescent="0.25">
      <c r="A47" s="46">
        <v>527</v>
      </c>
      <c r="B47" s="47" t="s">
        <v>41</v>
      </c>
      <c r="C47" s="48"/>
      <c r="D47" s="49"/>
      <c r="E47" s="50"/>
      <c r="F47" s="19"/>
      <c r="G47" s="20">
        <f t="shared" si="1"/>
        <v>0</v>
      </c>
    </row>
    <row r="48" spans="1:8" s="51" customFormat="1" x14ac:dyDescent="0.25">
      <c r="A48" s="46">
        <v>521.50099999999998</v>
      </c>
      <c r="B48" s="47" t="s">
        <v>55</v>
      </c>
      <c r="C48" s="48"/>
      <c r="D48" s="49"/>
      <c r="E48" s="50"/>
      <c r="F48" s="19"/>
      <c r="G48" s="20">
        <f t="shared" si="1"/>
        <v>0</v>
      </c>
    </row>
    <row r="49" spans="1:8" s="63" customFormat="1" x14ac:dyDescent="0.25">
      <c r="A49" s="58" t="s">
        <v>52</v>
      </c>
      <c r="B49" s="59" t="s">
        <v>53</v>
      </c>
      <c r="C49" s="60">
        <f>SUM(C44:C48)</f>
        <v>0</v>
      </c>
      <c r="D49" s="61">
        <f>SUM(D44:D48)</f>
        <v>0</v>
      </c>
      <c r="E49" s="62">
        <f>SUM(E44:E48)</f>
        <v>0</v>
      </c>
      <c r="F49" s="19"/>
      <c r="G49" s="20">
        <f t="shared" si="1"/>
        <v>0</v>
      </c>
    </row>
    <row r="50" spans="1:8" s="5" customFormat="1" x14ac:dyDescent="0.25">
      <c r="A50" s="111">
        <v>521005</v>
      </c>
      <c r="B50" s="112" t="s">
        <v>78</v>
      </c>
      <c r="C50" s="113">
        <v>15000</v>
      </c>
      <c r="D50" s="114"/>
      <c r="E50" s="115"/>
      <c r="F50" s="19"/>
      <c r="G50" s="82"/>
    </row>
    <row r="51" spans="1:8" s="37" customFormat="1" x14ac:dyDescent="0.25">
      <c r="A51" s="116">
        <v>521</v>
      </c>
      <c r="B51" s="117" t="s">
        <v>79</v>
      </c>
      <c r="C51" s="118">
        <f>C50</f>
        <v>15000</v>
      </c>
      <c r="D51" s="119"/>
      <c r="E51" s="120"/>
      <c r="F51" s="19"/>
      <c r="G51" s="82"/>
    </row>
    <row r="52" spans="1:8" x14ac:dyDescent="0.25">
      <c r="A52" s="21">
        <v>527002</v>
      </c>
      <c r="B52" s="22" t="s">
        <v>38</v>
      </c>
      <c r="C52" s="23">
        <v>5000</v>
      </c>
      <c r="D52" s="25"/>
      <c r="E52" s="18"/>
      <c r="F52" s="19" t="e">
        <f t="shared" si="0"/>
        <v>#DIV/0!</v>
      </c>
      <c r="G52" s="20">
        <f t="shared" si="1"/>
        <v>0</v>
      </c>
    </row>
    <row r="53" spans="1:8" s="38" customFormat="1" x14ac:dyDescent="0.25">
      <c r="A53" s="32">
        <v>527</v>
      </c>
      <c r="B53" s="33" t="s">
        <v>16</v>
      </c>
      <c r="C53" s="34">
        <f>SUM(C52:C52)</f>
        <v>5000</v>
      </c>
      <c r="D53" s="35">
        <f>SUM(D52:D52)</f>
        <v>0</v>
      </c>
      <c r="E53" s="36">
        <f>SUM(E52:E52)</f>
        <v>0</v>
      </c>
      <c r="F53" s="19" t="e">
        <f t="shared" si="0"/>
        <v>#DIV/0!</v>
      </c>
      <c r="G53" s="20">
        <f t="shared" si="1"/>
        <v>0</v>
      </c>
      <c r="H53" s="37"/>
    </row>
    <row r="54" spans="1:8" x14ac:dyDescent="0.25">
      <c r="A54" s="21">
        <v>549003</v>
      </c>
      <c r="B54" s="22" t="s">
        <v>23</v>
      </c>
      <c r="C54" s="23">
        <v>10000</v>
      </c>
      <c r="D54" s="25"/>
      <c r="E54" s="18"/>
      <c r="F54" s="19" t="e">
        <f t="shared" si="0"/>
        <v>#DIV/0!</v>
      </c>
      <c r="G54" s="20">
        <f t="shared" si="1"/>
        <v>0</v>
      </c>
    </row>
    <row r="55" spans="1:8" x14ac:dyDescent="0.25">
      <c r="A55" s="21">
        <v>549005</v>
      </c>
      <c r="B55" s="22" t="s">
        <v>49</v>
      </c>
      <c r="C55" s="23"/>
      <c r="D55" s="25"/>
      <c r="E55" s="18">
        <v>0</v>
      </c>
      <c r="F55" s="19"/>
      <c r="G55" s="20">
        <f t="shared" si="1"/>
        <v>0</v>
      </c>
    </row>
    <row r="56" spans="1:8" s="38" customFormat="1" x14ac:dyDescent="0.25">
      <c r="A56" s="32">
        <v>549</v>
      </c>
      <c r="B56" s="33" t="s">
        <v>9</v>
      </c>
      <c r="C56" s="34">
        <f>SUM(C54:C55)</f>
        <v>10000</v>
      </c>
      <c r="D56" s="35">
        <f>SUM(D54:D55)</f>
        <v>0</v>
      </c>
      <c r="E56" s="36">
        <f>SUM(E54:E55)</f>
        <v>0</v>
      </c>
      <c r="F56" s="19" t="e">
        <f t="shared" si="0"/>
        <v>#DIV/0!</v>
      </c>
      <c r="G56" s="20">
        <f t="shared" si="1"/>
        <v>0</v>
      </c>
      <c r="H56" s="37"/>
    </row>
    <row r="57" spans="1:8" x14ac:dyDescent="0.25">
      <c r="A57" s="21">
        <v>551001</v>
      </c>
      <c r="B57" s="22" t="s">
        <v>39</v>
      </c>
      <c r="C57" s="23">
        <v>69868</v>
      </c>
      <c r="D57" s="25"/>
      <c r="E57" s="18"/>
      <c r="F57" s="19" t="e">
        <f t="shared" si="0"/>
        <v>#DIV/0!</v>
      </c>
      <c r="G57" s="20">
        <f t="shared" si="1"/>
        <v>0</v>
      </c>
    </row>
    <row r="58" spans="1:8" s="38" customFormat="1" x14ac:dyDescent="0.25">
      <c r="A58" s="32">
        <v>551</v>
      </c>
      <c r="B58" s="33" t="s">
        <v>17</v>
      </c>
      <c r="C58" s="34">
        <f>C57</f>
        <v>69868</v>
      </c>
      <c r="D58" s="35">
        <f>D57</f>
        <v>0</v>
      </c>
      <c r="E58" s="36">
        <f>E57</f>
        <v>0</v>
      </c>
      <c r="F58" s="19" t="e">
        <f t="shared" si="0"/>
        <v>#DIV/0!</v>
      </c>
      <c r="G58" s="20">
        <f t="shared" si="1"/>
        <v>0</v>
      </c>
      <c r="H58" s="37"/>
    </row>
    <row r="59" spans="1:8" x14ac:dyDescent="0.25">
      <c r="A59" s="21">
        <v>558002</v>
      </c>
      <c r="B59" s="22" t="s">
        <v>34</v>
      </c>
      <c r="C59" s="23">
        <f>149000+8000</f>
        <v>157000</v>
      </c>
      <c r="D59" s="25"/>
      <c r="E59" s="18"/>
      <c r="F59" s="19" t="e">
        <f t="shared" si="0"/>
        <v>#DIV/0!</v>
      </c>
      <c r="G59" s="20">
        <f t="shared" si="1"/>
        <v>0</v>
      </c>
    </row>
    <row r="60" spans="1:8" s="38" customFormat="1" ht="16.5" thickBot="1" x14ac:dyDescent="0.3">
      <c r="A60" s="32">
        <v>558</v>
      </c>
      <c r="B60" s="33" t="s">
        <v>27</v>
      </c>
      <c r="C60" s="34">
        <f>C59</f>
        <v>157000</v>
      </c>
      <c r="D60" s="64">
        <f>D59</f>
        <v>0</v>
      </c>
      <c r="E60" s="65">
        <f>E59</f>
        <v>0</v>
      </c>
      <c r="F60" s="19" t="e">
        <f t="shared" si="0"/>
        <v>#DIV/0!</v>
      </c>
      <c r="G60" s="20">
        <f t="shared" si="1"/>
        <v>0</v>
      </c>
      <c r="H60" s="37"/>
    </row>
    <row r="61" spans="1:8" s="38" customFormat="1" ht="16.5" thickBot="1" x14ac:dyDescent="0.3">
      <c r="A61" s="66"/>
      <c r="B61" s="67" t="s">
        <v>63</v>
      </c>
      <c r="C61" s="68">
        <f>C15+C20+C23+C25+C27+C43+C49+C51+C53+C56+C58+C60</f>
        <v>1563250</v>
      </c>
      <c r="D61" s="69" t="e">
        <f>D15+D20+D23+D25+D27+D43+D49+#REF!+D53+D56+D58+D60</f>
        <v>#REF!</v>
      </c>
      <c r="E61" s="70" t="e">
        <f>E15+E20+E23+E25+E27+E43+E49+#REF!+E53+E56+E58+E60</f>
        <v>#REF!</v>
      </c>
      <c r="F61" s="71" t="e">
        <f t="shared" si="0"/>
        <v>#REF!</v>
      </c>
      <c r="G61" s="72" t="e">
        <f t="shared" si="1"/>
        <v>#REF!</v>
      </c>
      <c r="H61" s="37"/>
    </row>
    <row r="62" spans="1:8" ht="16.5" thickBot="1" x14ac:dyDescent="0.3">
      <c r="A62" s="32" t="s">
        <v>10</v>
      </c>
      <c r="B62" s="33"/>
      <c r="C62" s="23"/>
      <c r="D62" s="73"/>
      <c r="E62" s="73"/>
      <c r="F62" s="74"/>
      <c r="G62" s="75"/>
    </row>
    <row r="63" spans="1:8" s="31" customFormat="1" x14ac:dyDescent="0.25">
      <c r="A63" s="26">
        <v>602001</v>
      </c>
      <c r="B63" s="27" t="s">
        <v>60</v>
      </c>
      <c r="C63" s="76"/>
      <c r="D63" s="77"/>
      <c r="E63" s="78"/>
      <c r="F63" s="79"/>
      <c r="G63" s="20">
        <f>C63-E63</f>
        <v>0</v>
      </c>
    </row>
    <row r="64" spans="1:8" s="31" customFormat="1" x14ac:dyDescent="0.25">
      <c r="A64" s="26">
        <v>602002</v>
      </c>
      <c r="B64" s="27" t="s">
        <v>59</v>
      </c>
      <c r="C64" s="76"/>
      <c r="D64" s="80"/>
      <c r="E64" s="78"/>
      <c r="F64" s="79"/>
      <c r="G64" s="20">
        <f>C64-E64</f>
        <v>0</v>
      </c>
    </row>
    <row r="65" spans="1:8" s="38" customFormat="1" x14ac:dyDescent="0.25">
      <c r="A65" s="32">
        <v>602</v>
      </c>
      <c r="B65" s="33" t="s">
        <v>72</v>
      </c>
      <c r="C65" s="42">
        <f>SUM(C63:C64)</f>
        <v>0</v>
      </c>
      <c r="D65" s="43">
        <f>SUM(D63:D64)</f>
        <v>0</v>
      </c>
      <c r="E65" s="81">
        <f>SUM(E63:E64)</f>
        <v>0</v>
      </c>
      <c r="F65" s="19" t="e">
        <f t="shared" ref="F65:F72" si="4">E65/D65</f>
        <v>#DIV/0!</v>
      </c>
      <c r="G65" s="20">
        <f t="shared" ref="G65:G72" si="5">D65-E65</f>
        <v>0</v>
      </c>
      <c r="H65" s="37"/>
    </row>
    <row r="66" spans="1:8" x14ac:dyDescent="0.25">
      <c r="A66" s="21">
        <v>648412</v>
      </c>
      <c r="B66" s="22" t="s">
        <v>70</v>
      </c>
      <c r="C66" s="23"/>
      <c r="D66" s="25">
        <v>0</v>
      </c>
      <c r="E66" s="82">
        <v>0</v>
      </c>
      <c r="F66" s="19"/>
      <c r="G66" s="20">
        <f t="shared" si="5"/>
        <v>0</v>
      </c>
    </row>
    <row r="67" spans="1:8" s="38" customFormat="1" x14ac:dyDescent="0.25">
      <c r="A67" s="32">
        <v>648</v>
      </c>
      <c r="B67" s="33" t="s">
        <v>68</v>
      </c>
      <c r="C67" s="42"/>
      <c r="D67" s="43">
        <f>D66</f>
        <v>0</v>
      </c>
      <c r="E67" s="44">
        <f>E66</f>
        <v>0</v>
      </c>
      <c r="F67" s="19"/>
      <c r="G67" s="20">
        <f t="shared" si="5"/>
        <v>0</v>
      </c>
      <c r="H67" s="37"/>
    </row>
    <row r="68" spans="1:8" x14ac:dyDescent="0.25">
      <c r="A68" s="21">
        <v>662001</v>
      </c>
      <c r="B68" s="22" t="s">
        <v>74</v>
      </c>
      <c r="C68" s="23">
        <v>250</v>
      </c>
      <c r="D68" s="25"/>
      <c r="E68" s="18"/>
      <c r="F68" s="19"/>
      <c r="G68" s="20"/>
    </row>
    <row r="69" spans="1:8" s="38" customFormat="1" x14ac:dyDescent="0.25">
      <c r="A69" s="32">
        <v>662</v>
      </c>
      <c r="B69" s="33" t="s">
        <v>11</v>
      </c>
      <c r="C69" s="42">
        <f>C68</f>
        <v>250</v>
      </c>
      <c r="D69" s="43">
        <f t="shared" ref="D69:E69" si="6">D68</f>
        <v>0</v>
      </c>
      <c r="E69" s="44">
        <f t="shared" si="6"/>
        <v>0</v>
      </c>
      <c r="F69" s="19" t="e">
        <f t="shared" si="4"/>
        <v>#DIV/0!</v>
      </c>
      <c r="G69" s="20">
        <f t="shared" si="5"/>
        <v>0</v>
      </c>
      <c r="H69" s="37"/>
    </row>
    <row r="70" spans="1:8" x14ac:dyDescent="0.25">
      <c r="A70" s="21">
        <v>672001</v>
      </c>
      <c r="B70" s="22" t="s">
        <v>18</v>
      </c>
      <c r="C70" s="23">
        <f>1485000+70000+8000</f>
        <v>1563000</v>
      </c>
      <c r="D70" s="25"/>
      <c r="E70" s="82"/>
      <c r="F70" s="19" t="e">
        <f t="shared" si="4"/>
        <v>#DIV/0!</v>
      </c>
      <c r="G70" s="20">
        <f t="shared" si="5"/>
        <v>0</v>
      </c>
    </row>
    <row r="71" spans="1:8" s="51" customFormat="1" x14ac:dyDescent="0.25">
      <c r="A71" s="46">
        <v>672002</v>
      </c>
      <c r="B71" s="47" t="s">
        <v>51</v>
      </c>
      <c r="C71" s="48">
        <f>C49</f>
        <v>0</v>
      </c>
      <c r="D71" s="49">
        <f>D49</f>
        <v>0</v>
      </c>
      <c r="E71" s="83">
        <v>0</v>
      </c>
      <c r="F71" s="19"/>
      <c r="G71" s="20">
        <f t="shared" si="5"/>
        <v>0</v>
      </c>
    </row>
    <row r="72" spans="1:8" s="38" customFormat="1" ht="16.5" thickBot="1" x14ac:dyDescent="0.3">
      <c r="A72" s="32">
        <v>672</v>
      </c>
      <c r="B72" s="33" t="s">
        <v>61</v>
      </c>
      <c r="C72" s="42">
        <f>SUM(C70:C71)</f>
        <v>1563000</v>
      </c>
      <c r="D72" s="84">
        <f>SUM(D70:D71)</f>
        <v>0</v>
      </c>
      <c r="E72" s="85">
        <f>SUM(E70:E71)</f>
        <v>0</v>
      </c>
      <c r="F72" s="86" t="e">
        <f t="shared" si="4"/>
        <v>#DIV/0!</v>
      </c>
      <c r="G72" s="87">
        <f t="shared" si="5"/>
        <v>0</v>
      </c>
      <c r="H72" s="37"/>
    </row>
    <row r="73" spans="1:8" s="38" customFormat="1" ht="16.5" thickBot="1" x14ac:dyDescent="0.3">
      <c r="A73" s="88"/>
      <c r="B73" s="89" t="s">
        <v>12</v>
      </c>
      <c r="C73" s="90">
        <f>C72+C69+C65</f>
        <v>1563250</v>
      </c>
      <c r="D73" s="91">
        <f>D72+D67+D69+D65</f>
        <v>0</v>
      </c>
      <c r="E73" s="92">
        <f>E72+E67+E69+E65</f>
        <v>0</v>
      </c>
      <c r="F73" s="93">
        <f>E73/C73</f>
        <v>0</v>
      </c>
      <c r="G73" s="94">
        <f>G72+G69+G65</f>
        <v>0</v>
      </c>
      <c r="H73" s="37"/>
    </row>
    <row r="74" spans="1:8" s="38" customFormat="1" ht="16.5" thickBot="1" x14ac:dyDescent="0.3">
      <c r="A74" s="95"/>
      <c r="B74" s="96" t="s">
        <v>13</v>
      </c>
      <c r="C74" s="97">
        <f>C73-C61</f>
        <v>0</v>
      </c>
      <c r="D74" s="98" t="e">
        <f>D73-D61</f>
        <v>#REF!</v>
      </c>
      <c r="E74" s="99" t="e">
        <f>E73-E61</f>
        <v>#REF!</v>
      </c>
      <c r="F74" s="100" t="e">
        <f>E74/C74</f>
        <v>#REF!</v>
      </c>
      <c r="G74" s="101"/>
      <c r="H74" s="37"/>
    </row>
    <row r="76" spans="1:8" x14ac:dyDescent="0.25">
      <c r="A76" s="104" t="s">
        <v>87</v>
      </c>
    </row>
    <row r="77" spans="1:8" x14ac:dyDescent="0.25">
      <c r="A77" s="102" t="s">
        <v>64</v>
      </c>
    </row>
    <row r="80" spans="1:8" x14ac:dyDescent="0.25">
      <c r="A80" s="105"/>
      <c r="B80" s="106"/>
    </row>
    <row r="81" spans="1:2" x14ac:dyDescent="0.25">
      <c r="A81" s="107"/>
      <c r="B81" s="108"/>
    </row>
    <row r="82" spans="1:2" x14ac:dyDescent="0.25">
      <c r="A82" s="105"/>
    </row>
    <row r="83" spans="1:2" x14ac:dyDescent="0.25">
      <c r="A83" s="105"/>
    </row>
  </sheetData>
  <mergeCells count="2">
    <mergeCell ref="A1:B1"/>
    <mergeCell ref="A3:B3"/>
  </mergeCells>
  <pageMargins left="0.70866141732283472" right="0.70866141732283472" top="0.78740157480314965" bottom="0.78740157480314965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83C5C-9DFC-43FC-97CA-2A924939248E}">
  <dimension ref="A1:I10"/>
  <sheetViews>
    <sheetView workbookViewId="0">
      <selection activeCell="C15" sqref="C15"/>
    </sheetView>
  </sheetViews>
  <sheetFormatPr defaultRowHeight="12.75" x14ac:dyDescent="0.2"/>
  <cols>
    <col min="1" max="1" width="10.5" customWidth="1"/>
    <col min="2" max="2" width="52.5" customWidth="1"/>
  </cols>
  <sheetData>
    <row r="1" spans="1:9" ht="15.75" x14ac:dyDescent="0.25">
      <c r="A1" s="102"/>
      <c r="B1" s="125" t="s">
        <v>76</v>
      </c>
      <c r="C1" s="121"/>
      <c r="D1" s="1"/>
      <c r="E1" s="1"/>
      <c r="F1" s="2"/>
      <c r="G1" s="3"/>
      <c r="H1" s="3"/>
      <c r="I1" s="4"/>
    </row>
    <row r="2" spans="1:9" ht="15.75" x14ac:dyDescent="0.25">
      <c r="A2" s="109"/>
      <c r="B2" s="126" t="s">
        <v>84</v>
      </c>
      <c r="C2" s="126">
        <v>1445000</v>
      </c>
      <c r="D2" s="1"/>
      <c r="E2" s="1"/>
      <c r="F2" s="2"/>
      <c r="G2" s="3"/>
      <c r="H2" s="3"/>
      <c r="I2" s="4"/>
    </row>
    <row r="3" spans="1:9" ht="15.75" x14ac:dyDescent="0.25">
      <c r="A3" s="109"/>
      <c r="B3" s="126" t="s">
        <v>85</v>
      </c>
      <c r="C3" s="126">
        <v>1563000</v>
      </c>
      <c r="D3" s="1"/>
      <c r="E3" s="1"/>
      <c r="F3" s="2"/>
      <c r="G3" s="3"/>
      <c r="H3" s="3"/>
      <c r="I3" s="4"/>
    </row>
    <row r="4" spans="1:9" ht="15.75" x14ac:dyDescent="0.25">
      <c r="A4" s="121"/>
      <c r="B4" s="126" t="s">
        <v>81</v>
      </c>
      <c r="C4" s="126">
        <f>C3-C2</f>
        <v>118000</v>
      </c>
      <c r="D4" s="121"/>
      <c r="E4" s="121"/>
    </row>
    <row r="5" spans="1:9" ht="15.75" x14ac:dyDescent="0.25">
      <c r="A5" s="121"/>
      <c r="D5" s="121"/>
      <c r="E5" s="121"/>
    </row>
    <row r="6" spans="1:9" ht="31.5" x14ac:dyDescent="0.25">
      <c r="A6" s="121"/>
      <c r="B6" s="103" t="s">
        <v>86</v>
      </c>
      <c r="C6" s="1"/>
      <c r="D6" s="121"/>
      <c r="E6" s="121"/>
    </row>
    <row r="7" spans="1:9" ht="17.45" customHeight="1" x14ac:dyDescent="0.25">
      <c r="A7" s="121"/>
      <c r="B7" s="110" t="s">
        <v>77</v>
      </c>
      <c r="C7" s="3">
        <v>10000</v>
      </c>
      <c r="D7" s="121"/>
      <c r="E7" s="121"/>
    </row>
    <row r="8" spans="1:9" ht="31.5" x14ac:dyDescent="0.25">
      <c r="A8" s="121"/>
      <c r="B8" s="122" t="s">
        <v>80</v>
      </c>
      <c r="C8" s="123">
        <v>38000</v>
      </c>
      <c r="D8" s="121"/>
      <c r="E8" s="121"/>
    </row>
    <row r="9" spans="1:9" ht="15.75" x14ac:dyDescent="0.25">
      <c r="B9" s="124" t="s">
        <v>82</v>
      </c>
      <c r="C9" s="123">
        <v>70000</v>
      </c>
    </row>
    <row r="10" spans="1:9" ht="15.75" x14ac:dyDescent="0.25">
      <c r="B10" s="103" t="s">
        <v>81</v>
      </c>
      <c r="C10" s="121">
        <f>SUM(C7:C9)</f>
        <v>118000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IV65536"/>
    </sheetView>
  </sheetViews>
  <sheetFormatPr defaultRowHeight="12.75" x14ac:dyDescent="0.2"/>
  <sheetData/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180" verticalDpi="180" r:id="rId1"/>
  <headerFooter alignWithMargins="0">
    <oddHeader xml:space="preserve">&amp;LMateřská škola Obrnice, okres Most, příspěvková organizace
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2019</vt:lpstr>
      <vt:lpstr>komentář</vt:lpstr>
      <vt:lpstr>návrh fondy_13</vt:lpstr>
      <vt:lpstr>'2019'!Oblast_tisku</vt:lpstr>
    </vt:vector>
  </TitlesOfParts>
  <Company>ZS Obrnice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Vaicová</dc:creator>
  <cp:lastModifiedBy>msobrnice</cp:lastModifiedBy>
  <cp:lastPrinted>2018-09-14T12:52:50Z</cp:lastPrinted>
  <dcterms:created xsi:type="dcterms:W3CDTF">2006-11-16T07:28:37Z</dcterms:created>
  <dcterms:modified xsi:type="dcterms:W3CDTF">2018-10-19T07:49:59Z</dcterms:modified>
</cp:coreProperties>
</file>